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<sst xmlns="http://schemas.openxmlformats.org/spreadsheetml/2006/main" count="135" uniqueCount="57">
  <si>
    <t>Component</t>
  </si>
  <si>
    <t>Cost</t>
  </si>
  <si>
    <t>Items per Lot</t>
  </si>
  <si>
    <t>Cost per Item</t>
  </si>
  <si>
    <t>Items per Project</t>
  </si>
  <si>
    <t>Bulk Cost per Project</t>
  </si>
  <si>
    <t>Actual Cost per 10 Projects</t>
  </si>
  <si>
    <t>Actual Cost per 100 Projects</t>
  </si>
  <si>
    <t>Silver Bookmarks</t>
  </si>
  <si>
    <t>Jumprings</t>
  </si>
  <si>
    <t>Bead Caps</t>
  </si>
  <si>
    <t>Bead Tips</t>
  </si>
  <si>
    <t>Celestial Crystals 4mm</t>
  </si>
  <si>
    <t>Celestial Crystals 8mm</t>
  </si>
  <si>
    <t>Seed Beads</t>
  </si>
  <si>
    <t>Silk Thread</t>
  </si>
  <si>
    <t>Silver Celestial 4/8mm Bookmark Total</t>
  </si>
  <si>
    <t>Celestial Crystals 6mm</t>
  </si>
  <si>
    <t>Silver Celestial 6mm Bookmark Total</t>
  </si>
  <si>
    <t>Gold Bookmarks</t>
  </si>
  <si>
    <t>Gold Celestial 4/8mm Bookmark Total</t>
  </si>
  <si>
    <t>Gold Celestial 6mm Bookmark Total</t>
  </si>
  <si>
    <t>Copper Bookmarks</t>
  </si>
  <si>
    <t>Copper Celestial 4/8mm Bookmark Total</t>
  </si>
  <si>
    <t>Celestial Crystal 6mm</t>
  </si>
  <si>
    <t xml:space="preserve">Copper Celestial 6mm Bookmark Total </t>
  </si>
  <si>
    <t>Swarovski Crystals 4mm</t>
  </si>
  <si>
    <t>Swarovski Crystals 8mm</t>
  </si>
  <si>
    <t>Silver Swarovski 4/8mm Bookmark Total</t>
  </si>
  <si>
    <t>Swarovski Crystals 6mm</t>
  </si>
  <si>
    <t>Silver Swarovski 6mm Bookmark Total</t>
  </si>
  <si>
    <t>Gold Swarovski 4/8mm Bookmark Total</t>
  </si>
  <si>
    <t>Gold Swarovski 6mm Bookmark Total</t>
  </si>
  <si>
    <t>Copper Swarovski 4/8mm Bookmark Total</t>
  </si>
  <si>
    <t>Copper Swarovski 6mm Bookmark Total</t>
  </si>
  <si>
    <t>Mermaid Bookmarks</t>
  </si>
  <si>
    <t>Silver Chain</t>
  </si>
  <si>
    <t>Headpins</t>
  </si>
  <si>
    <t xml:space="preserve">Emerald Crystals
</t>
  </si>
  <si>
    <t>Smoked Topaz Crystals</t>
  </si>
  <si>
    <t>Peridot Crystals</t>
  </si>
  <si>
    <t>Olivine Crystals</t>
  </si>
  <si>
    <t>Freshwater Pearls Ivory</t>
  </si>
  <si>
    <t>Mermaid Bookmark Total</t>
  </si>
  <si>
    <t>Dragon Bookmarks</t>
  </si>
  <si>
    <t>Gold Chain</t>
  </si>
  <si>
    <t>Ruby Crystals</t>
  </si>
  <si>
    <t>Sun Crystals</t>
  </si>
  <si>
    <t>Jet Crystals</t>
  </si>
  <si>
    <t>Fire Opal Crystals</t>
  </si>
  <si>
    <t>Freshwater Pearls Gold</t>
  </si>
  <si>
    <t>Dragon Bookmark Total</t>
  </si>
  <si>
    <t xml:space="preserve">Silver Bag
</t>
  </si>
  <si>
    <t>Business Card</t>
  </si>
  <si>
    <t>Bubble Mailer</t>
  </si>
  <si>
    <t xml:space="preserve">Shipping
</t>
  </si>
  <si>
    <t>Packaging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</si>
</sst>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</font>
    <font>
      <i/>
    </font>
    <font/>
    <font>
      <b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3" numFmtId="0" xfId="0" applyAlignment="1" applyFont="1">
      <alignment readingOrder="0"/>
    </xf>
    <xf borderId="0" fillId="0" fontId="3" numFmtId="164" xfId="0" applyFont="1" applyNumberFormat="1"/>
    <xf borderId="0" fillId="0" fontId="3" numFmtId="0" xfId="0" applyFont="1"/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9.86"/>
    <col customWidth="1" min="5" max="5" width="16.86"/>
    <col customWidth="1" min="6" max="6" width="19.57"/>
    <col customWidth="1" min="7" max="7" width="24.0"/>
    <col customWidth="1" min="8" max="8" width="26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8</v>
      </c>
      <c r="B2" s="4">
        <v>2.04</v>
      </c>
      <c r="C2" s="3">
        <v>15.0</v>
      </c>
      <c r="D2" s="5">
        <f t="shared" ref="D2:D9" si="1">B2/C2</f>
        <v>0.136</v>
      </c>
      <c r="E2" s="3">
        <v>1.0</v>
      </c>
      <c r="F2" s="5">
        <f t="shared" ref="F2:F9" si="2">D2*E2</f>
        <v>0.136</v>
      </c>
      <c r="G2" s="5">
        <f t="shared" ref="G2:G5" si="3">B2</f>
        <v>2.04</v>
      </c>
      <c r="H2" s="5">
        <f>7*B2</f>
        <v>14.28</v>
      </c>
    </row>
    <row r="3">
      <c r="A3" s="3" t="s">
        <v>9</v>
      </c>
      <c r="B3" s="4">
        <v>9.6</v>
      </c>
      <c r="C3" s="3">
        <v>1000.0</v>
      </c>
      <c r="D3" s="5">
        <f t="shared" si="1"/>
        <v>0.0096</v>
      </c>
      <c r="E3" s="3">
        <v>1.0</v>
      </c>
      <c r="F3" s="5">
        <f t="shared" si="2"/>
        <v>0.0096</v>
      </c>
      <c r="G3" s="5">
        <f t="shared" si="3"/>
        <v>9.6</v>
      </c>
      <c r="H3" s="5">
        <f t="shared" ref="H3:H5" si="4">B3</f>
        <v>9.6</v>
      </c>
    </row>
    <row r="4">
      <c r="A4" s="3" t="s">
        <v>10</v>
      </c>
      <c r="B4" s="4">
        <v>8.59</v>
      </c>
      <c r="C4" s="3">
        <v>2000.0</v>
      </c>
      <c r="D4" s="5">
        <f t="shared" si="1"/>
        <v>0.004295</v>
      </c>
      <c r="E4" s="3">
        <v>1.0</v>
      </c>
      <c r="F4" s="5">
        <f t="shared" si="2"/>
        <v>0.004295</v>
      </c>
      <c r="G4" s="5">
        <f t="shared" si="3"/>
        <v>8.59</v>
      </c>
      <c r="H4" s="5">
        <f t="shared" si="4"/>
        <v>8.59</v>
      </c>
    </row>
    <row r="5">
      <c r="A5" s="3" t="s">
        <v>11</v>
      </c>
      <c r="B5" s="4">
        <v>2.74</v>
      </c>
      <c r="C5" s="3">
        <v>200.0</v>
      </c>
      <c r="D5" s="5">
        <f t="shared" si="1"/>
        <v>0.0137</v>
      </c>
      <c r="E5" s="3">
        <v>1.0</v>
      </c>
      <c r="F5" s="5">
        <f t="shared" si="2"/>
        <v>0.0137</v>
      </c>
      <c r="G5" s="5">
        <f t="shared" si="3"/>
        <v>2.74</v>
      </c>
      <c r="H5" s="5">
        <f t="shared" si="4"/>
        <v>2.74</v>
      </c>
    </row>
    <row r="6">
      <c r="A6" s="3" t="s">
        <v>12</v>
      </c>
      <c r="B6" s="4">
        <v>3.68</v>
      </c>
      <c r="C6" s="3">
        <v>101.0</v>
      </c>
      <c r="D6" s="5">
        <f t="shared" si="1"/>
        <v>0.03643564356</v>
      </c>
      <c r="E6" s="3">
        <v>24.0</v>
      </c>
      <c r="F6" s="5">
        <f t="shared" si="2"/>
        <v>0.8744554455</v>
      </c>
      <c r="G6" s="5">
        <f t="shared" ref="G6:G7" si="5">3*B6</f>
        <v>11.04</v>
      </c>
      <c r="H6" s="5">
        <f t="shared" ref="H6:H7" si="6">24*B6</f>
        <v>88.32</v>
      </c>
    </row>
    <row r="7">
      <c r="A7" s="3" t="s">
        <v>13</v>
      </c>
      <c r="B7" s="4">
        <v>4.42</v>
      </c>
      <c r="C7" s="3">
        <v>50.0</v>
      </c>
      <c r="D7" s="5">
        <f t="shared" si="1"/>
        <v>0.0884</v>
      </c>
      <c r="E7" s="3">
        <v>12.0</v>
      </c>
      <c r="F7" s="5">
        <f t="shared" si="2"/>
        <v>1.0608</v>
      </c>
      <c r="G7" s="5">
        <f t="shared" si="5"/>
        <v>13.26</v>
      </c>
      <c r="H7" s="5">
        <f t="shared" si="6"/>
        <v>106.08</v>
      </c>
    </row>
    <row r="8">
      <c r="A8" s="3" t="s">
        <v>14</v>
      </c>
      <c r="B8" s="4">
        <v>2.07</v>
      </c>
      <c r="C8" s="3">
        <v>10500.0</v>
      </c>
      <c r="D8" s="5">
        <f t="shared" si="1"/>
        <v>0.0001971428571</v>
      </c>
      <c r="E8" s="3">
        <v>222.0</v>
      </c>
      <c r="F8" s="5">
        <f t="shared" si="2"/>
        <v>0.04376571429</v>
      </c>
      <c r="G8" s="5">
        <f t="shared" ref="G8:G9" si="7">B8</f>
        <v>2.07</v>
      </c>
      <c r="H8" s="5">
        <f>3*B8</f>
        <v>6.21</v>
      </c>
    </row>
    <row r="9">
      <c r="A9" s="3" t="s">
        <v>15</v>
      </c>
      <c r="B9" s="4">
        <v>4.8</v>
      </c>
      <c r="C9" s="3">
        <v>820.0</v>
      </c>
      <c r="D9" s="5">
        <f t="shared" si="1"/>
        <v>0.005853658537</v>
      </c>
      <c r="E9" s="3">
        <v>4.0</v>
      </c>
      <c r="F9" s="5">
        <f t="shared" si="2"/>
        <v>0.02341463415</v>
      </c>
      <c r="G9" s="5">
        <f t="shared" si="7"/>
        <v>4.8</v>
      </c>
      <c r="H9" s="5">
        <f>B9</f>
        <v>4.8</v>
      </c>
    </row>
    <row r="10">
      <c r="A10" s="6" t="s">
        <v>16</v>
      </c>
      <c r="B10" s="7">
        <f>SUM(B2:B9)</f>
        <v>37.94</v>
      </c>
      <c r="C10" s="6"/>
      <c r="D10" s="8"/>
      <c r="E10" s="8"/>
      <c r="F10" s="7">
        <f t="shared" ref="F10:H10" si="8">SUM(F2:F9)</f>
        <v>2.166030794</v>
      </c>
      <c r="G10" s="7">
        <f t="shared" si="8"/>
        <v>54.14</v>
      </c>
      <c r="H10" s="7">
        <f t="shared" si="8"/>
        <v>240.62</v>
      </c>
    </row>
    <row r="12">
      <c r="A12" s="3" t="s">
        <v>8</v>
      </c>
      <c r="B12" s="4">
        <v>2.04</v>
      </c>
      <c r="C12" s="3">
        <v>15.0</v>
      </c>
      <c r="D12" s="5">
        <f t="shared" ref="D12:D18" si="9">B12/C12</f>
        <v>0.136</v>
      </c>
      <c r="E12" s="3">
        <v>1.0</v>
      </c>
      <c r="F12" s="5">
        <f t="shared" ref="F12:F18" si="10">D12*E12</f>
        <v>0.136</v>
      </c>
      <c r="G12" s="5">
        <f t="shared" ref="G12:G15" si="11">B12</f>
        <v>2.04</v>
      </c>
      <c r="H12" s="5">
        <f>7*B12</f>
        <v>14.28</v>
      </c>
    </row>
    <row r="13">
      <c r="A13" s="3" t="s">
        <v>9</v>
      </c>
      <c r="B13" s="4">
        <v>9.6</v>
      </c>
      <c r="C13" s="3">
        <v>1000.0</v>
      </c>
      <c r="D13" s="5">
        <f t="shared" si="9"/>
        <v>0.0096</v>
      </c>
      <c r="E13" s="3">
        <v>1.0</v>
      </c>
      <c r="F13" s="5">
        <f t="shared" si="10"/>
        <v>0.0096</v>
      </c>
      <c r="G13" s="5">
        <f t="shared" si="11"/>
        <v>9.6</v>
      </c>
      <c r="H13" s="5">
        <f t="shared" ref="H13:H15" si="12">B13</f>
        <v>9.6</v>
      </c>
    </row>
    <row r="14">
      <c r="A14" s="3" t="s">
        <v>10</v>
      </c>
      <c r="B14" s="4">
        <v>8.59</v>
      </c>
      <c r="C14" s="3">
        <v>2000.0</v>
      </c>
      <c r="D14" s="5">
        <f t="shared" si="9"/>
        <v>0.004295</v>
      </c>
      <c r="E14" s="3">
        <v>1.0</v>
      </c>
      <c r="F14" s="5">
        <f t="shared" si="10"/>
        <v>0.004295</v>
      </c>
      <c r="G14" s="5">
        <f t="shared" si="11"/>
        <v>8.59</v>
      </c>
      <c r="H14" s="5">
        <f t="shared" si="12"/>
        <v>8.59</v>
      </c>
    </row>
    <row r="15">
      <c r="A15" s="3" t="s">
        <v>11</v>
      </c>
      <c r="B15" s="4">
        <v>2.74</v>
      </c>
      <c r="C15" s="3">
        <v>200.0</v>
      </c>
      <c r="D15" s="5">
        <f t="shared" si="9"/>
        <v>0.0137</v>
      </c>
      <c r="E15" s="3">
        <v>1.0</v>
      </c>
      <c r="F15" s="5">
        <f t="shared" si="10"/>
        <v>0.0137</v>
      </c>
      <c r="G15" s="5">
        <f t="shared" si="11"/>
        <v>2.74</v>
      </c>
      <c r="H15" s="5">
        <f t="shared" si="12"/>
        <v>2.74</v>
      </c>
    </row>
    <row r="16">
      <c r="A16" s="3" t="s">
        <v>17</v>
      </c>
      <c r="B16" s="4">
        <v>3.5</v>
      </c>
      <c r="C16" s="3">
        <v>67.0</v>
      </c>
      <c r="D16" s="5">
        <f t="shared" si="9"/>
        <v>0.05223880597</v>
      </c>
      <c r="E16" s="3">
        <v>36.0</v>
      </c>
      <c r="F16" s="5">
        <f t="shared" si="10"/>
        <v>1.880597015</v>
      </c>
      <c r="G16" s="5">
        <f>6*B16</f>
        <v>21</v>
      </c>
      <c r="H16" s="5">
        <f>54*B16</f>
        <v>189</v>
      </c>
    </row>
    <row r="17">
      <c r="A17" s="3" t="s">
        <v>14</v>
      </c>
      <c r="B17" s="4">
        <v>2.07</v>
      </c>
      <c r="C17" s="3">
        <v>10500.0</v>
      </c>
      <c r="D17" s="5">
        <f t="shared" si="9"/>
        <v>0.0001971428571</v>
      </c>
      <c r="E17" s="3">
        <v>222.0</v>
      </c>
      <c r="F17" s="5">
        <f t="shared" si="10"/>
        <v>0.04376571429</v>
      </c>
      <c r="G17" s="5">
        <f t="shared" ref="G17:G18" si="13">B17</f>
        <v>2.07</v>
      </c>
      <c r="H17" s="5">
        <f>3*B17</f>
        <v>6.21</v>
      </c>
    </row>
    <row r="18">
      <c r="A18" s="3" t="s">
        <v>15</v>
      </c>
      <c r="B18" s="4">
        <v>4.8</v>
      </c>
      <c r="C18" s="3">
        <v>820.0</v>
      </c>
      <c r="D18" s="5">
        <f t="shared" si="9"/>
        <v>0.005853658537</v>
      </c>
      <c r="E18" s="3">
        <v>4.0</v>
      </c>
      <c r="F18" s="5">
        <f t="shared" si="10"/>
        <v>0.02341463415</v>
      </c>
      <c r="G18" s="5">
        <f t="shared" si="13"/>
        <v>4.8</v>
      </c>
      <c r="H18" s="5">
        <f>B18</f>
        <v>4.8</v>
      </c>
    </row>
    <row r="19">
      <c r="A19" s="6" t="s">
        <v>18</v>
      </c>
      <c r="B19" s="7">
        <f>SUM(B12:B18)</f>
        <v>33.34</v>
      </c>
      <c r="C19" s="8"/>
      <c r="D19" s="8"/>
      <c r="E19" s="8"/>
      <c r="F19" s="7">
        <f t="shared" ref="F19:H19" si="14">SUM(F12:F18)</f>
        <v>2.111372363</v>
      </c>
      <c r="G19" s="7">
        <f t="shared" si="14"/>
        <v>50.84</v>
      </c>
      <c r="H19" s="7">
        <f t="shared" si="14"/>
        <v>235.22</v>
      </c>
    </row>
    <row r="21">
      <c r="A21" s="3" t="s">
        <v>19</v>
      </c>
      <c r="B21" s="4">
        <v>4.17</v>
      </c>
      <c r="C21" s="3">
        <v>15.0</v>
      </c>
      <c r="D21" s="5">
        <f t="shared" ref="D21:D28" si="15">B21/C21</f>
        <v>0.278</v>
      </c>
      <c r="E21" s="3">
        <v>1.0</v>
      </c>
      <c r="F21" s="5">
        <f t="shared" ref="F21:F28" si="16">D21*E21</f>
        <v>0.278</v>
      </c>
      <c r="G21" s="5">
        <f t="shared" ref="G21:G24" si="17">B21</f>
        <v>4.17</v>
      </c>
      <c r="H21" s="5">
        <f>7*B21</f>
        <v>29.19</v>
      </c>
    </row>
    <row r="22">
      <c r="A22" s="3" t="s">
        <v>9</v>
      </c>
      <c r="B22" s="4">
        <v>9.6</v>
      </c>
      <c r="C22" s="3">
        <v>1000.0</v>
      </c>
      <c r="D22" s="5">
        <f t="shared" si="15"/>
        <v>0.0096</v>
      </c>
      <c r="E22" s="3">
        <v>1.0</v>
      </c>
      <c r="F22" s="5">
        <f t="shared" si="16"/>
        <v>0.0096</v>
      </c>
      <c r="G22" s="5">
        <f t="shared" si="17"/>
        <v>9.6</v>
      </c>
      <c r="H22" s="5">
        <f t="shared" ref="H22:H24" si="18">B22</f>
        <v>9.6</v>
      </c>
    </row>
    <row r="23">
      <c r="A23" s="3" t="s">
        <v>10</v>
      </c>
      <c r="B23" s="4">
        <v>8.59</v>
      </c>
      <c r="C23" s="3">
        <v>2000.0</v>
      </c>
      <c r="D23" s="5">
        <f t="shared" si="15"/>
        <v>0.004295</v>
      </c>
      <c r="E23" s="3">
        <v>1.0</v>
      </c>
      <c r="F23" s="5">
        <f t="shared" si="16"/>
        <v>0.004295</v>
      </c>
      <c r="G23" s="5">
        <f t="shared" si="17"/>
        <v>8.59</v>
      </c>
      <c r="H23" s="5">
        <f t="shared" si="18"/>
        <v>8.59</v>
      </c>
    </row>
    <row r="24">
      <c r="A24" s="3" t="s">
        <v>11</v>
      </c>
      <c r="B24" s="4">
        <v>2.74</v>
      </c>
      <c r="C24" s="3">
        <v>200.0</v>
      </c>
      <c r="D24" s="5">
        <f t="shared" si="15"/>
        <v>0.0137</v>
      </c>
      <c r="E24" s="3">
        <v>1.0</v>
      </c>
      <c r="F24" s="5">
        <f t="shared" si="16"/>
        <v>0.0137</v>
      </c>
      <c r="G24" s="5">
        <f t="shared" si="17"/>
        <v>2.74</v>
      </c>
      <c r="H24" s="5">
        <f t="shared" si="18"/>
        <v>2.74</v>
      </c>
    </row>
    <row r="25">
      <c r="A25" s="3" t="s">
        <v>12</v>
      </c>
      <c r="B25" s="4">
        <v>3.68</v>
      </c>
      <c r="C25" s="3">
        <v>101.0</v>
      </c>
      <c r="D25" s="5">
        <f t="shared" si="15"/>
        <v>0.03643564356</v>
      </c>
      <c r="E25" s="3">
        <v>24.0</v>
      </c>
      <c r="F25" s="5">
        <f t="shared" si="16"/>
        <v>0.8744554455</v>
      </c>
      <c r="G25" s="5">
        <f t="shared" ref="G25:G26" si="19">3*B25</f>
        <v>11.04</v>
      </c>
      <c r="H25" s="5">
        <f t="shared" ref="H25:H26" si="20">24*B25</f>
        <v>88.32</v>
      </c>
    </row>
    <row r="26">
      <c r="A26" s="3" t="s">
        <v>13</v>
      </c>
      <c r="B26" s="4">
        <v>4.42</v>
      </c>
      <c r="C26" s="3">
        <v>50.0</v>
      </c>
      <c r="D26" s="5">
        <f t="shared" si="15"/>
        <v>0.0884</v>
      </c>
      <c r="E26" s="3">
        <v>12.0</v>
      </c>
      <c r="F26" s="5">
        <f t="shared" si="16"/>
        <v>1.0608</v>
      </c>
      <c r="G26" s="5">
        <f t="shared" si="19"/>
        <v>13.26</v>
      </c>
      <c r="H26" s="5">
        <f t="shared" si="20"/>
        <v>106.08</v>
      </c>
    </row>
    <row r="27">
      <c r="A27" s="3" t="s">
        <v>14</v>
      </c>
      <c r="B27" s="4">
        <v>2.07</v>
      </c>
      <c r="C27" s="3">
        <v>10500.0</v>
      </c>
      <c r="D27" s="5">
        <f t="shared" si="15"/>
        <v>0.0001971428571</v>
      </c>
      <c r="E27" s="3">
        <v>222.0</v>
      </c>
      <c r="F27" s="5">
        <f t="shared" si="16"/>
        <v>0.04376571429</v>
      </c>
      <c r="G27" s="5">
        <f t="shared" ref="G27:G28" si="21">B27</f>
        <v>2.07</v>
      </c>
      <c r="H27" s="5">
        <f>3*B27</f>
        <v>6.21</v>
      </c>
    </row>
    <row r="28">
      <c r="A28" s="3" t="s">
        <v>15</v>
      </c>
      <c r="B28" s="4">
        <v>4.8</v>
      </c>
      <c r="C28" s="3">
        <v>820.0</v>
      </c>
      <c r="D28" s="5">
        <f t="shared" si="15"/>
        <v>0.005853658537</v>
      </c>
      <c r="E28" s="3">
        <v>4.0</v>
      </c>
      <c r="F28" s="5">
        <f t="shared" si="16"/>
        <v>0.02341463415</v>
      </c>
      <c r="G28" s="5">
        <f t="shared" si="21"/>
        <v>4.8</v>
      </c>
      <c r="H28" s="5">
        <f>B28</f>
        <v>4.8</v>
      </c>
    </row>
    <row r="29">
      <c r="A29" s="6" t="s">
        <v>20</v>
      </c>
      <c r="B29" s="7">
        <f>SUM(B21:B28)</f>
        <v>40.07</v>
      </c>
      <c r="C29" s="8"/>
      <c r="D29" s="8"/>
      <c r="E29" s="8"/>
      <c r="F29" s="7">
        <f t="shared" ref="F29:H29" si="22">SUM(F21:F28)</f>
        <v>2.308030794</v>
      </c>
      <c r="G29" s="7">
        <f t="shared" si="22"/>
        <v>56.27</v>
      </c>
      <c r="H29" s="7">
        <f t="shared" si="22"/>
        <v>255.53</v>
      </c>
    </row>
    <row r="31">
      <c r="A31" s="3" t="s">
        <v>19</v>
      </c>
      <c r="B31" s="4">
        <v>4.17</v>
      </c>
      <c r="C31" s="3">
        <v>15.0</v>
      </c>
      <c r="D31" s="5">
        <f t="shared" ref="D31:D37" si="23">B31/C31</f>
        <v>0.278</v>
      </c>
      <c r="E31" s="3">
        <v>1.0</v>
      </c>
      <c r="F31" s="5">
        <f t="shared" ref="F31:F37" si="24">D31*E31</f>
        <v>0.278</v>
      </c>
      <c r="G31" s="5">
        <f t="shared" ref="G31:G34" si="25">B31</f>
        <v>4.17</v>
      </c>
      <c r="H31" s="5">
        <f>7*B31</f>
        <v>29.19</v>
      </c>
    </row>
    <row r="32">
      <c r="A32" s="3" t="s">
        <v>9</v>
      </c>
      <c r="B32" s="4">
        <v>9.6</v>
      </c>
      <c r="C32" s="3">
        <v>1000.0</v>
      </c>
      <c r="D32" s="5">
        <f t="shared" si="23"/>
        <v>0.0096</v>
      </c>
      <c r="E32" s="3">
        <v>1.0</v>
      </c>
      <c r="F32" s="5">
        <f t="shared" si="24"/>
        <v>0.0096</v>
      </c>
      <c r="G32" s="5">
        <f t="shared" si="25"/>
        <v>9.6</v>
      </c>
      <c r="H32" s="5">
        <f t="shared" ref="H32:H34" si="26">B32</f>
        <v>9.6</v>
      </c>
    </row>
    <row r="33">
      <c r="A33" s="3" t="s">
        <v>10</v>
      </c>
      <c r="B33" s="4">
        <v>8.59</v>
      </c>
      <c r="C33" s="3">
        <v>2000.0</v>
      </c>
      <c r="D33" s="5">
        <f t="shared" si="23"/>
        <v>0.004295</v>
      </c>
      <c r="E33" s="3">
        <v>1.0</v>
      </c>
      <c r="F33" s="5">
        <f t="shared" si="24"/>
        <v>0.004295</v>
      </c>
      <c r="G33" s="5">
        <f t="shared" si="25"/>
        <v>8.59</v>
      </c>
      <c r="H33" s="5">
        <f t="shared" si="26"/>
        <v>8.59</v>
      </c>
    </row>
    <row r="34">
      <c r="A34" s="3" t="s">
        <v>11</v>
      </c>
      <c r="B34" s="4">
        <v>2.74</v>
      </c>
      <c r="C34" s="3">
        <v>200.0</v>
      </c>
      <c r="D34" s="5">
        <f t="shared" si="23"/>
        <v>0.0137</v>
      </c>
      <c r="E34" s="3">
        <v>1.0</v>
      </c>
      <c r="F34" s="5">
        <f t="shared" si="24"/>
        <v>0.0137</v>
      </c>
      <c r="G34" s="5">
        <f t="shared" si="25"/>
        <v>2.74</v>
      </c>
      <c r="H34" s="5">
        <f t="shared" si="26"/>
        <v>2.74</v>
      </c>
    </row>
    <row r="35">
      <c r="A35" s="3" t="s">
        <v>17</v>
      </c>
      <c r="B35" s="4">
        <v>3.5</v>
      </c>
      <c r="C35" s="3">
        <v>67.0</v>
      </c>
      <c r="D35" s="5">
        <f t="shared" si="23"/>
        <v>0.05223880597</v>
      </c>
      <c r="E35" s="3">
        <v>36.0</v>
      </c>
      <c r="F35" s="5">
        <f t="shared" si="24"/>
        <v>1.880597015</v>
      </c>
      <c r="G35" s="5">
        <f>6*B35</f>
        <v>21</v>
      </c>
      <c r="H35" s="5">
        <f>54*B35</f>
        <v>189</v>
      </c>
    </row>
    <row r="36">
      <c r="A36" s="3" t="s">
        <v>14</v>
      </c>
      <c r="B36" s="4">
        <v>2.07</v>
      </c>
      <c r="C36" s="3">
        <v>10500.0</v>
      </c>
      <c r="D36" s="5">
        <f t="shared" si="23"/>
        <v>0.0001971428571</v>
      </c>
      <c r="E36" s="3">
        <v>222.0</v>
      </c>
      <c r="F36" s="5">
        <f t="shared" si="24"/>
        <v>0.04376571429</v>
      </c>
      <c r="G36" s="5">
        <f t="shared" ref="G36:G37" si="27">B36</f>
        <v>2.07</v>
      </c>
      <c r="H36" s="5">
        <f>3*B36</f>
        <v>6.21</v>
      </c>
    </row>
    <row r="37">
      <c r="A37" s="3" t="s">
        <v>15</v>
      </c>
      <c r="B37" s="4">
        <v>4.8</v>
      </c>
      <c r="C37" s="3">
        <v>820.0</v>
      </c>
      <c r="D37" s="5">
        <f t="shared" si="23"/>
        <v>0.005853658537</v>
      </c>
      <c r="E37" s="3">
        <v>4.0</v>
      </c>
      <c r="F37" s="5">
        <f t="shared" si="24"/>
        <v>0.02341463415</v>
      </c>
      <c r="G37" s="5">
        <f t="shared" si="27"/>
        <v>4.8</v>
      </c>
      <c r="H37" s="5">
        <f>B37</f>
        <v>4.8</v>
      </c>
    </row>
    <row r="38">
      <c r="A38" s="6" t="s">
        <v>21</v>
      </c>
      <c r="B38" s="7">
        <f>SUM(B31:B37)</f>
        <v>35.47</v>
      </c>
      <c r="C38" s="8"/>
      <c r="D38" s="8"/>
      <c r="E38" s="8"/>
      <c r="F38" s="7">
        <f t="shared" ref="F38:H38" si="28">SUM(F31:F37)</f>
        <v>2.253372363</v>
      </c>
      <c r="G38" s="7">
        <f t="shared" si="28"/>
        <v>52.97</v>
      </c>
      <c r="H38" s="7">
        <f t="shared" si="28"/>
        <v>250.13</v>
      </c>
    </row>
    <row r="40">
      <c r="A40" s="3" t="s">
        <v>22</v>
      </c>
      <c r="B40" s="4">
        <v>36.84</v>
      </c>
      <c r="C40" s="3">
        <v>60.0</v>
      </c>
      <c r="D40" s="5">
        <f t="shared" ref="D40:D47" si="29">B40/C40</f>
        <v>0.614</v>
      </c>
      <c r="E40" s="3">
        <v>1.0</v>
      </c>
      <c r="F40" s="5">
        <f t="shared" ref="F40:F47" si="30">D40*E40</f>
        <v>0.614</v>
      </c>
      <c r="G40" s="5">
        <f t="shared" ref="G40:G43" si="31">B40</f>
        <v>36.84</v>
      </c>
      <c r="H40" s="5">
        <f>2*B40</f>
        <v>73.68</v>
      </c>
    </row>
    <row r="41">
      <c r="A41" s="3" t="s">
        <v>9</v>
      </c>
      <c r="B41" s="4">
        <v>3.49</v>
      </c>
      <c r="C41" s="3">
        <v>1000.0</v>
      </c>
      <c r="D41" s="5">
        <f t="shared" si="29"/>
        <v>0.00349</v>
      </c>
      <c r="E41" s="3">
        <v>1.0</v>
      </c>
      <c r="F41" s="5">
        <f t="shared" si="30"/>
        <v>0.00349</v>
      </c>
      <c r="G41" s="5">
        <f t="shared" si="31"/>
        <v>3.49</v>
      </c>
      <c r="H41" s="5">
        <f t="shared" ref="H41:H43" si="32">B41</f>
        <v>3.49</v>
      </c>
    </row>
    <row r="42">
      <c r="A42" s="3" t="s">
        <v>10</v>
      </c>
      <c r="B42" s="4">
        <v>8.59</v>
      </c>
      <c r="C42" s="3">
        <v>2000.0</v>
      </c>
      <c r="D42" s="5">
        <f t="shared" si="29"/>
        <v>0.004295</v>
      </c>
      <c r="E42" s="3">
        <v>1.0</v>
      </c>
      <c r="F42" s="5">
        <f t="shared" si="30"/>
        <v>0.004295</v>
      </c>
      <c r="G42" s="5">
        <f t="shared" si="31"/>
        <v>8.59</v>
      </c>
      <c r="H42" s="5">
        <f t="shared" si="32"/>
        <v>8.59</v>
      </c>
    </row>
    <row r="43">
      <c r="A43" s="3" t="s">
        <v>11</v>
      </c>
      <c r="B43" s="4">
        <v>2.95</v>
      </c>
      <c r="C43" s="3">
        <v>1000.0</v>
      </c>
      <c r="D43" s="5">
        <f t="shared" si="29"/>
        <v>0.00295</v>
      </c>
      <c r="E43" s="3">
        <v>1.0</v>
      </c>
      <c r="F43" s="5">
        <f t="shared" si="30"/>
        <v>0.00295</v>
      </c>
      <c r="G43" s="5">
        <f t="shared" si="31"/>
        <v>2.95</v>
      </c>
      <c r="H43" s="5">
        <f t="shared" si="32"/>
        <v>2.95</v>
      </c>
    </row>
    <row r="44">
      <c r="A44" s="3" t="s">
        <v>12</v>
      </c>
      <c r="B44" s="4">
        <v>3.68</v>
      </c>
      <c r="C44" s="3">
        <v>101.0</v>
      </c>
      <c r="D44" s="5">
        <f t="shared" si="29"/>
        <v>0.03643564356</v>
      </c>
      <c r="E44" s="3">
        <v>24.0</v>
      </c>
      <c r="F44" s="5">
        <f t="shared" si="30"/>
        <v>0.8744554455</v>
      </c>
      <c r="G44" s="5">
        <f t="shared" ref="G44:G45" si="33">3*B44</f>
        <v>11.04</v>
      </c>
      <c r="H44" s="5">
        <f t="shared" ref="H44:H45" si="34">24*B44</f>
        <v>88.32</v>
      </c>
    </row>
    <row r="45">
      <c r="A45" s="3" t="s">
        <v>13</v>
      </c>
      <c r="B45" s="4">
        <v>4.42</v>
      </c>
      <c r="C45" s="3">
        <v>50.0</v>
      </c>
      <c r="D45" s="5">
        <f t="shared" si="29"/>
        <v>0.0884</v>
      </c>
      <c r="E45" s="3">
        <v>12.0</v>
      </c>
      <c r="F45" s="5">
        <f t="shared" si="30"/>
        <v>1.0608</v>
      </c>
      <c r="G45" s="5">
        <f t="shared" si="33"/>
        <v>13.26</v>
      </c>
      <c r="H45" s="5">
        <f t="shared" si="34"/>
        <v>106.08</v>
      </c>
    </row>
    <row r="46">
      <c r="A46" s="3" t="s">
        <v>14</v>
      </c>
      <c r="B46" s="4">
        <v>2.07</v>
      </c>
      <c r="C46" s="3">
        <v>10500.0</v>
      </c>
      <c r="D46" s="4">
        <f t="shared" si="29"/>
        <v>0.0001971428571</v>
      </c>
      <c r="E46" s="3">
        <v>222.0</v>
      </c>
      <c r="F46" s="5">
        <f t="shared" si="30"/>
        <v>0.04376571429</v>
      </c>
      <c r="G46" s="5">
        <f t="shared" ref="G46:G47" si="35">B46</f>
        <v>2.07</v>
      </c>
      <c r="H46" s="5">
        <f>3*B46</f>
        <v>6.21</v>
      </c>
    </row>
    <row r="47">
      <c r="A47" s="3" t="s">
        <v>15</v>
      </c>
      <c r="B47" s="4">
        <v>4.8</v>
      </c>
      <c r="C47" s="3">
        <v>820.0</v>
      </c>
      <c r="D47" s="5">
        <f t="shared" si="29"/>
        <v>0.005853658537</v>
      </c>
      <c r="E47" s="3">
        <v>4.0</v>
      </c>
      <c r="F47" s="5">
        <f t="shared" si="30"/>
        <v>0.02341463415</v>
      </c>
      <c r="G47" s="5">
        <f t="shared" si="35"/>
        <v>4.8</v>
      </c>
      <c r="H47" s="5">
        <f>B47</f>
        <v>4.8</v>
      </c>
    </row>
    <row r="48">
      <c r="A48" s="6" t="s">
        <v>23</v>
      </c>
      <c r="B48" s="7">
        <f>SUM(B40:B47)</f>
        <v>66.84</v>
      </c>
      <c r="C48" s="8"/>
      <c r="D48" s="8"/>
      <c r="E48" s="8"/>
      <c r="F48" s="7">
        <f t="shared" ref="F48:H48" si="36">SUM(F40:F47)</f>
        <v>2.627170794</v>
      </c>
      <c r="G48" s="7">
        <f t="shared" si="36"/>
        <v>83.04</v>
      </c>
      <c r="H48" s="7">
        <f t="shared" si="36"/>
        <v>294.12</v>
      </c>
    </row>
    <row r="50">
      <c r="A50" s="3" t="s">
        <v>22</v>
      </c>
      <c r="B50" s="4">
        <v>36.84</v>
      </c>
      <c r="C50" s="3">
        <v>60.0</v>
      </c>
      <c r="D50" s="5">
        <f t="shared" ref="D50:D56" si="37">B50/C50</f>
        <v>0.614</v>
      </c>
      <c r="E50" s="3">
        <v>1.0</v>
      </c>
      <c r="F50" s="5">
        <f t="shared" ref="F50:F56" si="38">D50*E50</f>
        <v>0.614</v>
      </c>
      <c r="G50" s="5">
        <f t="shared" ref="G50:G53" si="39">B50</f>
        <v>36.84</v>
      </c>
      <c r="H50" s="5">
        <f>2*B50</f>
        <v>73.68</v>
      </c>
    </row>
    <row r="51">
      <c r="A51" s="3" t="s">
        <v>9</v>
      </c>
      <c r="B51" s="4">
        <v>3.49</v>
      </c>
      <c r="C51" s="3">
        <v>1000.0</v>
      </c>
      <c r="D51" s="5">
        <f t="shared" si="37"/>
        <v>0.00349</v>
      </c>
      <c r="E51" s="3">
        <v>1.0</v>
      </c>
      <c r="F51" s="5">
        <f t="shared" si="38"/>
        <v>0.00349</v>
      </c>
      <c r="G51" s="5">
        <f t="shared" si="39"/>
        <v>3.49</v>
      </c>
      <c r="H51" s="5">
        <f t="shared" ref="H51:H53" si="40">B51</f>
        <v>3.49</v>
      </c>
    </row>
    <row r="52">
      <c r="A52" s="3" t="s">
        <v>10</v>
      </c>
      <c r="B52" s="4">
        <v>8.59</v>
      </c>
      <c r="C52" s="3">
        <v>2000.0</v>
      </c>
      <c r="D52" s="5">
        <f t="shared" si="37"/>
        <v>0.004295</v>
      </c>
      <c r="E52" s="3">
        <v>1.0</v>
      </c>
      <c r="F52" s="5">
        <f t="shared" si="38"/>
        <v>0.004295</v>
      </c>
      <c r="G52" s="5">
        <f t="shared" si="39"/>
        <v>8.59</v>
      </c>
      <c r="H52" s="5">
        <f t="shared" si="40"/>
        <v>8.59</v>
      </c>
    </row>
    <row r="53">
      <c r="A53" s="3" t="s">
        <v>11</v>
      </c>
      <c r="B53" s="4">
        <v>2.95</v>
      </c>
      <c r="C53" s="3">
        <v>1000.0</v>
      </c>
      <c r="D53" s="5">
        <f t="shared" si="37"/>
        <v>0.00295</v>
      </c>
      <c r="E53" s="3">
        <v>1.0</v>
      </c>
      <c r="F53" s="5">
        <f t="shared" si="38"/>
        <v>0.00295</v>
      </c>
      <c r="G53" s="5">
        <f t="shared" si="39"/>
        <v>2.95</v>
      </c>
      <c r="H53" s="5">
        <f t="shared" si="40"/>
        <v>2.95</v>
      </c>
    </row>
    <row r="54">
      <c r="A54" s="3" t="s">
        <v>24</v>
      </c>
      <c r="B54" s="4">
        <v>3.5</v>
      </c>
      <c r="C54" s="3">
        <v>67.0</v>
      </c>
      <c r="D54" s="5">
        <f t="shared" si="37"/>
        <v>0.05223880597</v>
      </c>
      <c r="E54" s="3">
        <v>36.0</v>
      </c>
      <c r="F54" s="5">
        <f t="shared" si="38"/>
        <v>1.880597015</v>
      </c>
      <c r="G54" s="5">
        <f>6*B54</f>
        <v>21</v>
      </c>
      <c r="H54" s="5">
        <f>54*B54</f>
        <v>189</v>
      </c>
    </row>
    <row r="55">
      <c r="A55" s="3" t="s">
        <v>14</v>
      </c>
      <c r="B55" s="4">
        <v>2.07</v>
      </c>
      <c r="C55" s="3">
        <v>10500.0</v>
      </c>
      <c r="D55" s="5">
        <f t="shared" si="37"/>
        <v>0.0001971428571</v>
      </c>
      <c r="E55" s="3">
        <v>222.0</v>
      </c>
      <c r="F55" s="5">
        <f t="shared" si="38"/>
        <v>0.04376571429</v>
      </c>
      <c r="G55" s="5">
        <f t="shared" ref="G55:G56" si="41">B55</f>
        <v>2.07</v>
      </c>
      <c r="H55" s="5">
        <f>3*B55</f>
        <v>6.21</v>
      </c>
    </row>
    <row r="56">
      <c r="A56" s="3" t="s">
        <v>15</v>
      </c>
      <c r="B56" s="4">
        <v>4.8</v>
      </c>
      <c r="C56" s="3">
        <v>820.0</v>
      </c>
      <c r="D56" s="5">
        <f t="shared" si="37"/>
        <v>0.005853658537</v>
      </c>
      <c r="E56" s="3">
        <v>4.0</v>
      </c>
      <c r="F56" s="5">
        <f t="shared" si="38"/>
        <v>0.02341463415</v>
      </c>
      <c r="G56" s="5">
        <f t="shared" si="41"/>
        <v>4.8</v>
      </c>
      <c r="H56" s="5">
        <f>B56</f>
        <v>4.8</v>
      </c>
    </row>
    <row r="57">
      <c r="A57" s="6" t="s">
        <v>25</v>
      </c>
      <c r="B57" s="9">
        <f>SUM(B50:B56)</f>
        <v>62.24</v>
      </c>
      <c r="C57" s="6"/>
      <c r="D57" s="8"/>
      <c r="E57" s="6"/>
      <c r="F57" s="8"/>
      <c r="G57" s="7">
        <f t="shared" ref="G57:H57" si="42">SUM(G50:G56)</f>
        <v>79.74</v>
      </c>
      <c r="H57" s="7">
        <f t="shared" si="42"/>
        <v>288.72</v>
      </c>
    </row>
    <row r="58">
      <c r="A58" s="3"/>
      <c r="B58" s="4"/>
      <c r="C58" s="3"/>
      <c r="E58" s="3"/>
    </row>
    <row r="59">
      <c r="A59" s="3" t="s">
        <v>8</v>
      </c>
      <c r="B59" s="4">
        <v>2.04</v>
      </c>
      <c r="C59" s="3">
        <v>15.0</v>
      </c>
      <c r="D59" s="5">
        <f t="shared" ref="D59:D66" si="43">B59/C59</f>
        <v>0.136</v>
      </c>
      <c r="E59" s="3">
        <v>1.0</v>
      </c>
      <c r="F59" s="5">
        <f t="shared" ref="F59:F66" si="44">D59*E59</f>
        <v>0.136</v>
      </c>
      <c r="G59" s="5">
        <f t="shared" ref="G59:G62" si="45">B59</f>
        <v>2.04</v>
      </c>
      <c r="H59" s="5">
        <f>7*B59</f>
        <v>14.28</v>
      </c>
    </row>
    <row r="60">
      <c r="A60" s="3" t="s">
        <v>9</v>
      </c>
      <c r="B60" s="4">
        <v>9.6</v>
      </c>
      <c r="C60" s="3">
        <v>1000.0</v>
      </c>
      <c r="D60" s="5">
        <f t="shared" si="43"/>
        <v>0.0096</v>
      </c>
      <c r="E60" s="3">
        <v>1.0</v>
      </c>
      <c r="F60" s="5">
        <f t="shared" si="44"/>
        <v>0.0096</v>
      </c>
      <c r="G60" s="5">
        <f t="shared" si="45"/>
        <v>9.6</v>
      </c>
      <c r="H60" s="5">
        <f t="shared" ref="H60:H62" si="46">B60</f>
        <v>9.6</v>
      </c>
    </row>
    <row r="61">
      <c r="A61" s="3" t="s">
        <v>10</v>
      </c>
      <c r="B61" s="4">
        <v>8.59</v>
      </c>
      <c r="C61" s="3">
        <v>2000.0</v>
      </c>
      <c r="D61" s="5">
        <f t="shared" si="43"/>
        <v>0.004295</v>
      </c>
      <c r="E61" s="3">
        <v>1.0</v>
      </c>
      <c r="F61" s="5">
        <f t="shared" si="44"/>
        <v>0.004295</v>
      </c>
      <c r="G61" s="5">
        <f t="shared" si="45"/>
        <v>8.59</v>
      </c>
      <c r="H61" s="5">
        <f t="shared" si="46"/>
        <v>8.59</v>
      </c>
    </row>
    <row r="62">
      <c r="A62" s="3" t="s">
        <v>11</v>
      </c>
      <c r="B62" s="4">
        <v>2.74</v>
      </c>
      <c r="C62" s="3">
        <v>200.0</v>
      </c>
      <c r="D62" s="5">
        <f t="shared" si="43"/>
        <v>0.0137</v>
      </c>
      <c r="E62" s="3">
        <v>1.0</v>
      </c>
      <c r="F62" s="5">
        <f t="shared" si="44"/>
        <v>0.0137</v>
      </c>
      <c r="G62" s="5">
        <f t="shared" si="45"/>
        <v>2.74</v>
      </c>
      <c r="H62" s="5">
        <f t="shared" si="46"/>
        <v>2.74</v>
      </c>
    </row>
    <row r="63">
      <c r="A63" s="3" t="s">
        <v>26</v>
      </c>
      <c r="B63" s="4">
        <v>3.46</v>
      </c>
      <c r="C63" s="3">
        <v>48.0</v>
      </c>
      <c r="D63" s="5">
        <f t="shared" si="43"/>
        <v>0.07208333333</v>
      </c>
      <c r="E63" s="3">
        <v>24.0</v>
      </c>
      <c r="F63" s="5">
        <f t="shared" si="44"/>
        <v>1.73</v>
      </c>
      <c r="G63" s="5">
        <f>5*B63</f>
        <v>17.3</v>
      </c>
      <c r="H63" s="5">
        <f>50*B63</f>
        <v>173</v>
      </c>
    </row>
    <row r="64">
      <c r="A64" s="3" t="s">
        <v>27</v>
      </c>
      <c r="B64" s="4">
        <v>3.61</v>
      </c>
      <c r="C64" s="3">
        <v>12.0</v>
      </c>
      <c r="D64" s="5">
        <f t="shared" si="43"/>
        <v>0.3008333333</v>
      </c>
      <c r="E64" s="3">
        <v>12.0</v>
      </c>
      <c r="F64" s="5">
        <f t="shared" si="44"/>
        <v>3.61</v>
      </c>
      <c r="G64" s="5">
        <f>10*B64</f>
        <v>36.1</v>
      </c>
      <c r="H64" s="5">
        <f>100*B64</f>
        <v>361</v>
      </c>
    </row>
    <row r="65">
      <c r="A65" s="3" t="s">
        <v>14</v>
      </c>
      <c r="B65" s="4">
        <v>3.67</v>
      </c>
      <c r="C65" s="3">
        <v>1600.0</v>
      </c>
      <c r="D65" s="5">
        <f t="shared" si="43"/>
        <v>0.00229375</v>
      </c>
      <c r="E65" s="3">
        <v>222.0</v>
      </c>
      <c r="F65" s="5">
        <f t="shared" si="44"/>
        <v>0.5092125</v>
      </c>
      <c r="G65" s="5">
        <f>2*B65</f>
        <v>7.34</v>
      </c>
      <c r="H65" s="5">
        <f>13*B65</f>
        <v>47.71</v>
      </c>
    </row>
    <row r="66">
      <c r="A66" s="3" t="s">
        <v>15</v>
      </c>
      <c r="B66" s="4">
        <v>4.8</v>
      </c>
      <c r="C66" s="3">
        <v>820.0</v>
      </c>
      <c r="D66" s="5">
        <f t="shared" si="43"/>
        <v>0.005853658537</v>
      </c>
      <c r="E66" s="3">
        <v>4.0</v>
      </c>
      <c r="F66" s="5">
        <f t="shared" si="44"/>
        <v>0.02341463415</v>
      </c>
      <c r="G66" s="5">
        <f>B66</f>
        <v>4.8</v>
      </c>
      <c r="H66" s="5">
        <f>B66</f>
        <v>4.8</v>
      </c>
    </row>
    <row r="67">
      <c r="A67" s="6" t="s">
        <v>28</v>
      </c>
      <c r="B67" s="7">
        <f>SUM(B59:B66)</f>
        <v>38.51</v>
      </c>
      <c r="C67" s="8"/>
      <c r="D67" s="8"/>
      <c r="E67" s="8"/>
      <c r="F67" s="7">
        <f t="shared" ref="F67:H67" si="47">SUM(F59:F66)</f>
        <v>6.036222134</v>
      </c>
      <c r="G67" s="7">
        <f t="shared" si="47"/>
        <v>88.51</v>
      </c>
      <c r="H67" s="7">
        <f t="shared" si="47"/>
        <v>621.72</v>
      </c>
    </row>
    <row r="69">
      <c r="A69" s="3" t="s">
        <v>8</v>
      </c>
      <c r="B69" s="4">
        <v>2.04</v>
      </c>
      <c r="C69" s="3">
        <v>15.0</v>
      </c>
      <c r="D69" s="5">
        <f t="shared" ref="D69:D75" si="48">B69/C69</f>
        <v>0.136</v>
      </c>
      <c r="E69" s="3">
        <v>1.0</v>
      </c>
      <c r="F69" s="5">
        <f t="shared" ref="F69:F75" si="49">D69*E69</f>
        <v>0.136</v>
      </c>
      <c r="G69" s="5">
        <f t="shared" ref="G69:G72" si="50">B69</f>
        <v>2.04</v>
      </c>
      <c r="H69" s="5">
        <f>7*B69</f>
        <v>14.28</v>
      </c>
    </row>
    <row r="70">
      <c r="A70" s="3" t="s">
        <v>9</v>
      </c>
      <c r="B70" s="4">
        <v>9.6</v>
      </c>
      <c r="C70" s="3">
        <v>1000.0</v>
      </c>
      <c r="D70" s="5">
        <f t="shared" si="48"/>
        <v>0.0096</v>
      </c>
      <c r="E70" s="3">
        <v>1.0</v>
      </c>
      <c r="F70" s="5">
        <f t="shared" si="49"/>
        <v>0.0096</v>
      </c>
      <c r="G70" s="5">
        <f t="shared" si="50"/>
        <v>9.6</v>
      </c>
      <c r="H70" s="5">
        <f t="shared" ref="H70:H72" si="51">B70</f>
        <v>9.6</v>
      </c>
    </row>
    <row r="71">
      <c r="A71" s="3" t="s">
        <v>10</v>
      </c>
      <c r="B71" s="4">
        <v>8.59</v>
      </c>
      <c r="C71" s="3">
        <v>2000.0</v>
      </c>
      <c r="D71" s="5">
        <f t="shared" si="48"/>
        <v>0.004295</v>
      </c>
      <c r="E71" s="3">
        <v>1.0</v>
      </c>
      <c r="F71" s="5">
        <f t="shared" si="49"/>
        <v>0.004295</v>
      </c>
      <c r="G71" s="5">
        <f t="shared" si="50"/>
        <v>8.59</v>
      </c>
      <c r="H71" s="5">
        <f t="shared" si="51"/>
        <v>8.59</v>
      </c>
    </row>
    <row r="72">
      <c r="A72" s="3" t="s">
        <v>11</v>
      </c>
      <c r="B72" s="4">
        <v>2.74</v>
      </c>
      <c r="C72" s="3">
        <v>200.0</v>
      </c>
      <c r="D72" s="5">
        <f t="shared" si="48"/>
        <v>0.0137</v>
      </c>
      <c r="E72" s="3">
        <v>1.0</v>
      </c>
      <c r="F72" s="5">
        <f t="shared" si="49"/>
        <v>0.0137</v>
      </c>
      <c r="G72" s="5">
        <f t="shared" si="50"/>
        <v>2.74</v>
      </c>
      <c r="H72" s="5">
        <f t="shared" si="51"/>
        <v>2.74</v>
      </c>
    </row>
    <row r="73">
      <c r="A73" s="3" t="s">
        <v>29</v>
      </c>
      <c r="B73" s="4">
        <v>3.51</v>
      </c>
      <c r="C73" s="3">
        <v>24.0</v>
      </c>
      <c r="D73" s="5">
        <f t="shared" si="48"/>
        <v>0.14625</v>
      </c>
      <c r="E73" s="3">
        <v>36.0</v>
      </c>
      <c r="F73" s="5">
        <f t="shared" si="49"/>
        <v>5.265</v>
      </c>
      <c r="G73" s="5">
        <f>15*B73</f>
        <v>52.65</v>
      </c>
      <c r="H73" s="5">
        <f>150*B73</f>
        <v>526.5</v>
      </c>
    </row>
    <row r="74">
      <c r="A74" s="3" t="s">
        <v>14</v>
      </c>
      <c r="B74" s="4">
        <v>3.67</v>
      </c>
      <c r="C74" s="3">
        <v>1600.0</v>
      </c>
      <c r="D74" s="5">
        <f t="shared" si="48"/>
        <v>0.00229375</v>
      </c>
      <c r="E74" s="3">
        <v>222.0</v>
      </c>
      <c r="F74" s="5">
        <f t="shared" si="49"/>
        <v>0.5092125</v>
      </c>
      <c r="G74" s="5">
        <f>2*B74</f>
        <v>7.34</v>
      </c>
      <c r="H74" s="5">
        <f>13*B74</f>
        <v>47.71</v>
      </c>
    </row>
    <row r="75">
      <c r="A75" s="3" t="s">
        <v>15</v>
      </c>
      <c r="B75" s="4">
        <v>4.8</v>
      </c>
      <c r="C75" s="3">
        <v>820.0</v>
      </c>
      <c r="D75" s="5">
        <f t="shared" si="48"/>
        <v>0.005853658537</v>
      </c>
      <c r="E75" s="3">
        <v>4.0</v>
      </c>
      <c r="F75" s="5">
        <f t="shared" si="49"/>
        <v>0.02341463415</v>
      </c>
      <c r="G75" s="5">
        <f>B75</f>
        <v>4.8</v>
      </c>
      <c r="H75" s="5">
        <f>B75</f>
        <v>4.8</v>
      </c>
    </row>
    <row r="76">
      <c r="A76" s="6" t="s">
        <v>30</v>
      </c>
      <c r="B76" s="7">
        <f>SUM(B69:B75)</f>
        <v>34.95</v>
      </c>
      <c r="C76" s="8"/>
      <c r="D76" s="8"/>
      <c r="E76" s="8"/>
      <c r="F76" s="7">
        <f t="shared" ref="F76:H76" si="52">SUM(F69:F75)</f>
        <v>5.961222134</v>
      </c>
      <c r="G76" s="7">
        <f t="shared" si="52"/>
        <v>87.76</v>
      </c>
      <c r="H76" s="7">
        <f t="shared" si="52"/>
        <v>614.22</v>
      </c>
    </row>
    <row r="78">
      <c r="A78" s="3" t="s">
        <v>19</v>
      </c>
      <c r="B78" s="4">
        <v>4.17</v>
      </c>
      <c r="C78" s="3">
        <v>15.0</v>
      </c>
      <c r="D78" s="5">
        <f t="shared" ref="D78:D85" si="53">B78/C78</f>
        <v>0.278</v>
      </c>
      <c r="E78" s="3">
        <v>1.0</v>
      </c>
      <c r="F78" s="5">
        <f t="shared" ref="F78:F85" si="54">D78*E78</f>
        <v>0.278</v>
      </c>
      <c r="G78" s="5">
        <f t="shared" ref="G78:G81" si="55">B78</f>
        <v>4.17</v>
      </c>
      <c r="H78" s="5">
        <f>7*B78</f>
        <v>29.19</v>
      </c>
    </row>
    <row r="79">
      <c r="A79" s="3" t="s">
        <v>9</v>
      </c>
      <c r="B79" s="4">
        <v>9.6</v>
      </c>
      <c r="C79" s="3">
        <v>1000.0</v>
      </c>
      <c r="D79" s="5">
        <f t="shared" si="53"/>
        <v>0.0096</v>
      </c>
      <c r="E79" s="3">
        <v>1.0</v>
      </c>
      <c r="F79" s="5">
        <f t="shared" si="54"/>
        <v>0.0096</v>
      </c>
      <c r="G79" s="5">
        <f t="shared" si="55"/>
        <v>9.6</v>
      </c>
      <c r="H79" s="5">
        <f t="shared" ref="H79:H81" si="56">B79</f>
        <v>9.6</v>
      </c>
    </row>
    <row r="80">
      <c r="A80" s="3" t="s">
        <v>10</v>
      </c>
      <c r="B80" s="4">
        <v>8.59</v>
      </c>
      <c r="C80" s="3">
        <v>2000.0</v>
      </c>
      <c r="D80" s="5">
        <f t="shared" si="53"/>
        <v>0.004295</v>
      </c>
      <c r="E80" s="3">
        <v>1.0</v>
      </c>
      <c r="F80" s="5">
        <f t="shared" si="54"/>
        <v>0.004295</v>
      </c>
      <c r="G80" s="5">
        <f t="shared" si="55"/>
        <v>8.59</v>
      </c>
      <c r="H80" s="5">
        <f t="shared" si="56"/>
        <v>8.59</v>
      </c>
    </row>
    <row r="81">
      <c r="A81" s="3" t="s">
        <v>11</v>
      </c>
      <c r="B81" s="4">
        <v>2.74</v>
      </c>
      <c r="C81" s="3">
        <v>200.0</v>
      </c>
      <c r="D81" s="5">
        <f t="shared" si="53"/>
        <v>0.0137</v>
      </c>
      <c r="E81" s="3">
        <v>1.0</v>
      </c>
      <c r="F81" s="5">
        <f t="shared" si="54"/>
        <v>0.0137</v>
      </c>
      <c r="G81" s="5">
        <f t="shared" si="55"/>
        <v>2.74</v>
      </c>
      <c r="H81" s="5">
        <f t="shared" si="56"/>
        <v>2.74</v>
      </c>
    </row>
    <row r="82">
      <c r="A82" s="3" t="s">
        <v>26</v>
      </c>
      <c r="B82" s="4">
        <v>3.46</v>
      </c>
      <c r="C82" s="3">
        <v>48.0</v>
      </c>
      <c r="D82" s="5">
        <f t="shared" si="53"/>
        <v>0.07208333333</v>
      </c>
      <c r="E82" s="3">
        <v>24.0</v>
      </c>
      <c r="F82" s="5">
        <f t="shared" si="54"/>
        <v>1.73</v>
      </c>
      <c r="G82" s="5">
        <f>5*B82</f>
        <v>17.3</v>
      </c>
      <c r="H82" s="5">
        <f>50*B82</f>
        <v>173</v>
      </c>
    </row>
    <row r="83">
      <c r="A83" s="3" t="s">
        <v>27</v>
      </c>
      <c r="B83" s="4">
        <v>3.61</v>
      </c>
      <c r="C83" s="3">
        <v>12.0</v>
      </c>
      <c r="D83" s="5">
        <f t="shared" si="53"/>
        <v>0.3008333333</v>
      </c>
      <c r="E83" s="3">
        <v>12.0</v>
      </c>
      <c r="F83" s="5">
        <f t="shared" si="54"/>
        <v>3.61</v>
      </c>
      <c r="G83" s="5">
        <f>10*B83</f>
        <v>36.1</v>
      </c>
      <c r="H83" s="5">
        <f>100*B83</f>
        <v>361</v>
      </c>
    </row>
    <row r="84">
      <c r="A84" s="3" t="s">
        <v>14</v>
      </c>
      <c r="B84" s="4">
        <v>3.67</v>
      </c>
      <c r="C84" s="3">
        <v>1600.0</v>
      </c>
      <c r="D84" s="5">
        <f t="shared" si="53"/>
        <v>0.00229375</v>
      </c>
      <c r="E84" s="3">
        <v>222.0</v>
      </c>
      <c r="F84" s="5">
        <f t="shared" si="54"/>
        <v>0.5092125</v>
      </c>
      <c r="G84" s="5">
        <f>2*B84</f>
        <v>7.34</v>
      </c>
      <c r="H84" s="5">
        <f>13*B84</f>
        <v>47.71</v>
      </c>
    </row>
    <row r="85">
      <c r="A85" s="3" t="s">
        <v>15</v>
      </c>
      <c r="B85" s="4">
        <v>4.8</v>
      </c>
      <c r="C85" s="3">
        <v>820.0</v>
      </c>
      <c r="D85" s="5">
        <f t="shared" si="53"/>
        <v>0.005853658537</v>
      </c>
      <c r="E85" s="3">
        <v>4.0</v>
      </c>
      <c r="F85" s="5">
        <f t="shared" si="54"/>
        <v>0.02341463415</v>
      </c>
      <c r="G85" s="5">
        <f>B85</f>
        <v>4.8</v>
      </c>
      <c r="H85" s="5">
        <f>B85</f>
        <v>4.8</v>
      </c>
    </row>
    <row r="86">
      <c r="A86" s="6" t="s">
        <v>31</v>
      </c>
      <c r="B86" s="7">
        <f>SUM(B78:B85)</f>
        <v>40.64</v>
      </c>
      <c r="C86" s="8"/>
      <c r="D86" s="8"/>
      <c r="E86" s="8"/>
      <c r="F86" s="7">
        <f t="shared" ref="F86:H86" si="57">SUM(F78:F85)</f>
        <v>6.178222134</v>
      </c>
      <c r="G86" s="7">
        <f t="shared" si="57"/>
        <v>90.64</v>
      </c>
      <c r="H86" s="7">
        <f t="shared" si="57"/>
        <v>636.63</v>
      </c>
    </row>
    <row r="88">
      <c r="A88" s="3" t="s">
        <v>19</v>
      </c>
    </row>
    <row r="89">
      <c r="A89" s="3" t="s">
        <v>9</v>
      </c>
    </row>
    <row r="90">
      <c r="A90" s="3" t="s">
        <v>10</v>
      </c>
    </row>
    <row r="91">
      <c r="A91" s="3" t="s">
        <v>11</v>
      </c>
    </row>
    <row r="92">
      <c r="A92" s="3" t="s">
        <v>29</v>
      </c>
      <c r="B92" s="4">
        <v>3.51</v>
      </c>
      <c r="C92" s="3">
        <v>24.0</v>
      </c>
    </row>
    <row r="93">
      <c r="A93" s="3" t="s">
        <v>14</v>
      </c>
    </row>
    <row r="94">
      <c r="A94" s="3" t="s">
        <v>15</v>
      </c>
    </row>
    <row r="95">
      <c r="A95" s="6" t="s">
        <v>32</v>
      </c>
    </row>
    <row r="97">
      <c r="A97" s="3" t="s">
        <v>22</v>
      </c>
      <c r="B97" s="4">
        <v>36.84</v>
      </c>
      <c r="C97" s="3">
        <v>60.0</v>
      </c>
      <c r="D97" s="5">
        <f t="shared" ref="D97:D104" si="58">B97/C97</f>
        <v>0.614</v>
      </c>
      <c r="E97" s="3">
        <v>1.0</v>
      </c>
      <c r="F97" s="5">
        <f t="shared" ref="F97:F104" si="59">D97*E97</f>
        <v>0.614</v>
      </c>
      <c r="G97" s="5">
        <f t="shared" ref="G97:G100" si="60">B97</f>
        <v>36.84</v>
      </c>
      <c r="H97" s="5">
        <f>2*B97</f>
        <v>73.68</v>
      </c>
    </row>
    <row r="98">
      <c r="A98" s="3" t="s">
        <v>9</v>
      </c>
      <c r="B98" s="4">
        <v>3.49</v>
      </c>
      <c r="C98" s="3">
        <v>1000.0</v>
      </c>
      <c r="D98" s="5">
        <f t="shared" si="58"/>
        <v>0.00349</v>
      </c>
      <c r="E98" s="3">
        <v>1.0</v>
      </c>
      <c r="F98" s="5">
        <f t="shared" si="59"/>
        <v>0.00349</v>
      </c>
      <c r="G98" s="5">
        <f t="shared" si="60"/>
        <v>3.49</v>
      </c>
      <c r="H98" s="5">
        <f t="shared" ref="H98:H100" si="61">B98</f>
        <v>3.49</v>
      </c>
    </row>
    <row r="99">
      <c r="A99" s="3" t="s">
        <v>10</v>
      </c>
      <c r="B99" s="4">
        <v>8.59</v>
      </c>
      <c r="C99" s="3">
        <v>2000.0</v>
      </c>
      <c r="D99" s="5">
        <f t="shared" si="58"/>
        <v>0.004295</v>
      </c>
      <c r="E99" s="3">
        <v>1.0</v>
      </c>
      <c r="F99" s="5">
        <f t="shared" si="59"/>
        <v>0.004295</v>
      </c>
      <c r="G99" s="5">
        <f t="shared" si="60"/>
        <v>8.59</v>
      </c>
      <c r="H99" s="5">
        <f t="shared" si="61"/>
        <v>8.59</v>
      </c>
    </row>
    <row r="100">
      <c r="A100" s="3" t="s">
        <v>11</v>
      </c>
      <c r="B100" s="4">
        <v>2.95</v>
      </c>
      <c r="C100" s="3">
        <v>1000.0</v>
      </c>
      <c r="D100" s="5">
        <f t="shared" si="58"/>
        <v>0.00295</v>
      </c>
      <c r="E100" s="3">
        <v>1.0</v>
      </c>
      <c r="F100" s="5">
        <f t="shared" si="59"/>
        <v>0.00295</v>
      </c>
      <c r="G100" s="5">
        <f t="shared" si="60"/>
        <v>2.95</v>
      </c>
      <c r="H100" s="5">
        <f t="shared" si="61"/>
        <v>2.95</v>
      </c>
    </row>
    <row r="101">
      <c r="A101" s="3" t="s">
        <v>26</v>
      </c>
      <c r="B101" s="4">
        <v>3.46</v>
      </c>
      <c r="C101" s="3">
        <v>48.0</v>
      </c>
      <c r="D101" s="5">
        <f t="shared" si="58"/>
        <v>0.07208333333</v>
      </c>
      <c r="E101" s="3">
        <v>24.0</v>
      </c>
      <c r="F101" s="5">
        <f t="shared" si="59"/>
        <v>1.73</v>
      </c>
      <c r="G101" s="5">
        <f>5*B101</f>
        <v>17.3</v>
      </c>
      <c r="H101" s="5">
        <f>50*B101</f>
        <v>173</v>
      </c>
    </row>
    <row r="102">
      <c r="A102" s="3" t="s">
        <v>27</v>
      </c>
      <c r="B102" s="4">
        <v>3.61</v>
      </c>
      <c r="C102" s="3">
        <v>12.0</v>
      </c>
      <c r="D102" s="5">
        <f t="shared" si="58"/>
        <v>0.3008333333</v>
      </c>
      <c r="E102" s="3">
        <v>12.0</v>
      </c>
      <c r="F102" s="5">
        <f t="shared" si="59"/>
        <v>3.61</v>
      </c>
      <c r="G102" s="5">
        <f>10*B102</f>
        <v>36.1</v>
      </c>
      <c r="H102" s="5">
        <f>100*B102</f>
        <v>361</v>
      </c>
    </row>
    <row r="103">
      <c r="A103" s="3" t="s">
        <v>14</v>
      </c>
      <c r="B103" s="4">
        <v>3.67</v>
      </c>
      <c r="C103" s="3">
        <v>1600.0</v>
      </c>
      <c r="D103" s="5">
        <f t="shared" si="58"/>
        <v>0.00229375</v>
      </c>
      <c r="E103" s="3">
        <v>222.0</v>
      </c>
      <c r="F103" s="5">
        <f t="shared" si="59"/>
        <v>0.5092125</v>
      </c>
      <c r="G103" s="5">
        <f>2*B103</f>
        <v>7.34</v>
      </c>
      <c r="H103" s="5">
        <f>14*B103</f>
        <v>51.38</v>
      </c>
    </row>
    <row r="104">
      <c r="A104" s="3" t="s">
        <v>15</v>
      </c>
      <c r="B104" s="4">
        <v>4.8</v>
      </c>
      <c r="C104" s="3">
        <v>820.0</v>
      </c>
      <c r="D104" s="5">
        <f t="shared" si="58"/>
        <v>0.005853658537</v>
      </c>
      <c r="E104" s="3">
        <v>4.0</v>
      </c>
      <c r="F104" s="5">
        <f t="shared" si="59"/>
        <v>0.02341463415</v>
      </c>
      <c r="G104" s="5">
        <f>B104</f>
        <v>4.8</v>
      </c>
      <c r="H104" s="5">
        <f>B104</f>
        <v>4.8</v>
      </c>
    </row>
    <row r="105">
      <c r="A105" s="6" t="s">
        <v>33</v>
      </c>
      <c r="B105" s="7">
        <f>SUM(B97:B104)</f>
        <v>67.41</v>
      </c>
      <c r="C105" s="8"/>
      <c r="D105" s="8"/>
      <c r="E105" s="8"/>
      <c r="F105" s="7">
        <f t="shared" ref="F105:H105" si="62">SUM(F97:F104)</f>
        <v>6.497362134</v>
      </c>
      <c r="G105" s="7">
        <f t="shared" si="62"/>
        <v>117.41</v>
      </c>
      <c r="H105" s="7">
        <f t="shared" si="62"/>
        <v>678.89</v>
      </c>
    </row>
    <row r="107">
      <c r="A107" s="3" t="s">
        <v>22</v>
      </c>
    </row>
    <row r="108">
      <c r="A108" s="3" t="s">
        <v>9</v>
      </c>
    </row>
    <row r="109">
      <c r="A109" s="3" t="s">
        <v>10</v>
      </c>
    </row>
    <row r="110">
      <c r="A110" s="3" t="s">
        <v>11</v>
      </c>
    </row>
    <row r="111">
      <c r="A111" s="3" t="s">
        <v>29</v>
      </c>
      <c r="B111" s="4">
        <v>3.51</v>
      </c>
      <c r="C111" s="3">
        <v>24.0</v>
      </c>
    </row>
    <row r="112">
      <c r="A112" s="3" t="s">
        <v>14</v>
      </c>
    </row>
    <row r="113">
      <c r="A113" s="3" t="s">
        <v>15</v>
      </c>
    </row>
    <row r="114">
      <c r="A114" s="6" t="s">
        <v>34</v>
      </c>
    </row>
    <row r="116">
      <c r="A116" s="3" t="s">
        <v>35</v>
      </c>
      <c r="B116" s="4">
        <v>11.75</v>
      </c>
      <c r="C116" s="3">
        <v>60.0</v>
      </c>
      <c r="D116" s="5">
        <f t="shared" ref="D116:D124" si="63">B116/C116</f>
        <v>0.1958333333</v>
      </c>
      <c r="E116" s="3">
        <v>1.0</v>
      </c>
      <c r="F116" s="5">
        <f t="shared" ref="F116:F124" si="64">D116*E116</f>
        <v>0.1958333333</v>
      </c>
      <c r="G116" s="5">
        <f t="shared" ref="G116:G123" si="65">B116</f>
        <v>11.75</v>
      </c>
      <c r="H116" s="5">
        <f>2*B116</f>
        <v>23.5</v>
      </c>
    </row>
    <row r="117">
      <c r="A117" s="3" t="s">
        <v>9</v>
      </c>
      <c r="B117" s="4">
        <v>5.5</v>
      </c>
      <c r="C117" s="3">
        <v>14990.0</v>
      </c>
      <c r="D117" s="5">
        <f t="shared" si="63"/>
        <v>0.0003669112742</v>
      </c>
      <c r="E117" s="3">
        <v>1.0</v>
      </c>
      <c r="F117" s="5">
        <f t="shared" si="64"/>
        <v>0.0003669112742</v>
      </c>
      <c r="G117" s="5">
        <f t="shared" si="65"/>
        <v>5.5</v>
      </c>
      <c r="H117" s="5">
        <f t="shared" ref="H117:H118" si="66">B117</f>
        <v>5.5</v>
      </c>
    </row>
    <row r="118">
      <c r="A118" s="3" t="s">
        <v>36</v>
      </c>
      <c r="B118" s="4">
        <v>11.82</v>
      </c>
      <c r="C118" s="3">
        <v>100.0</v>
      </c>
      <c r="D118" s="5">
        <f t="shared" si="63"/>
        <v>0.1182</v>
      </c>
      <c r="E118" s="3">
        <v>0.1</v>
      </c>
      <c r="F118" s="5">
        <f t="shared" si="64"/>
        <v>0.01182</v>
      </c>
      <c r="G118" s="5">
        <f t="shared" si="65"/>
        <v>11.82</v>
      </c>
      <c r="H118" s="5">
        <f t="shared" si="66"/>
        <v>11.82</v>
      </c>
    </row>
    <row r="119">
      <c r="A119" s="3" t="s">
        <v>37</v>
      </c>
      <c r="B119" s="4">
        <v>4.0</v>
      </c>
      <c r="C119" s="3">
        <v>2270.0</v>
      </c>
      <c r="D119" s="5">
        <f t="shared" si="63"/>
        <v>0.001762114537</v>
      </c>
      <c r="E119" s="3">
        <v>70.0</v>
      </c>
      <c r="F119" s="5">
        <f t="shared" si="64"/>
        <v>0.1233480176</v>
      </c>
      <c r="G119" s="5">
        <f t="shared" si="65"/>
        <v>4</v>
      </c>
      <c r="H119" s="5">
        <f t="shared" ref="H119:H120" si="67">4*B119</f>
        <v>16</v>
      </c>
    </row>
    <row r="120">
      <c r="A120" s="3" t="s">
        <v>38</v>
      </c>
      <c r="B120" s="4">
        <v>7.88</v>
      </c>
      <c r="C120" s="3">
        <v>380.0</v>
      </c>
      <c r="D120" s="5">
        <f t="shared" si="63"/>
        <v>0.02073684211</v>
      </c>
      <c r="E120" s="3">
        <v>15.0</v>
      </c>
      <c r="F120" s="5">
        <f t="shared" si="64"/>
        <v>0.3110526316</v>
      </c>
      <c r="G120" s="5">
        <f t="shared" si="65"/>
        <v>7.88</v>
      </c>
      <c r="H120" s="5">
        <f t="shared" si="67"/>
        <v>31.52</v>
      </c>
    </row>
    <row r="121">
      <c r="A121" s="3" t="s">
        <v>39</v>
      </c>
      <c r="B121" s="4">
        <v>6.75</v>
      </c>
      <c r="C121" s="3">
        <v>330.0</v>
      </c>
      <c r="D121" s="5">
        <f t="shared" si="63"/>
        <v>0.02045454545</v>
      </c>
      <c r="E121" s="3">
        <v>15.0</v>
      </c>
      <c r="F121" s="5">
        <f t="shared" si="64"/>
        <v>0.3068181818</v>
      </c>
      <c r="G121" s="5">
        <f t="shared" si="65"/>
        <v>6.75</v>
      </c>
      <c r="H121" s="5">
        <f t="shared" ref="H121:H122" si="68">5*B121</f>
        <v>33.75</v>
      </c>
    </row>
    <row r="122">
      <c r="A122" s="3" t="s">
        <v>40</v>
      </c>
      <c r="B122" s="4">
        <v>6.75</v>
      </c>
      <c r="C122" s="3">
        <v>330.0</v>
      </c>
      <c r="D122" s="5">
        <f t="shared" si="63"/>
        <v>0.02045454545</v>
      </c>
      <c r="E122" s="3">
        <v>15.0</v>
      </c>
      <c r="F122" s="5">
        <f t="shared" si="64"/>
        <v>0.3068181818</v>
      </c>
      <c r="G122" s="5">
        <f t="shared" si="65"/>
        <v>6.75</v>
      </c>
      <c r="H122" s="5">
        <f t="shared" si="68"/>
        <v>33.75</v>
      </c>
    </row>
    <row r="123">
      <c r="A123" s="3" t="s">
        <v>41</v>
      </c>
      <c r="B123" s="4">
        <v>5.18</v>
      </c>
      <c r="C123" s="3">
        <v>440.0</v>
      </c>
      <c r="D123" s="5">
        <f t="shared" si="63"/>
        <v>0.01177272727</v>
      </c>
      <c r="E123" s="3">
        <v>15.0</v>
      </c>
      <c r="F123" s="5">
        <f t="shared" si="64"/>
        <v>0.1765909091</v>
      </c>
      <c r="G123" s="5">
        <f t="shared" si="65"/>
        <v>5.18</v>
      </c>
      <c r="H123" s="5">
        <f>4*B123</f>
        <v>20.72</v>
      </c>
    </row>
    <row r="124">
      <c r="A124" s="3" t="s">
        <v>42</v>
      </c>
      <c r="B124" s="4">
        <v>2.44</v>
      </c>
      <c r="C124" s="3">
        <v>50.0</v>
      </c>
      <c r="D124" s="5">
        <f t="shared" si="63"/>
        <v>0.0488</v>
      </c>
      <c r="E124" s="3">
        <v>10.0</v>
      </c>
      <c r="F124" s="5">
        <f t="shared" si="64"/>
        <v>0.488</v>
      </c>
      <c r="G124" s="5">
        <f>2*B124</f>
        <v>4.88</v>
      </c>
      <c r="H124" s="5">
        <f>20*B124</f>
        <v>48.8</v>
      </c>
    </row>
    <row r="125">
      <c r="A125" s="6" t="s">
        <v>43</v>
      </c>
      <c r="B125" s="7">
        <f>SUM(B116:B124)</f>
        <v>62.07</v>
      </c>
      <c r="C125" s="8"/>
      <c r="D125" s="8"/>
      <c r="E125" s="8"/>
      <c r="F125" s="7">
        <f t="shared" ref="F125:H125" si="69">SUM(F116:F124)</f>
        <v>1.920648167</v>
      </c>
      <c r="G125" s="7">
        <f t="shared" si="69"/>
        <v>64.51</v>
      </c>
      <c r="H125" s="7">
        <f t="shared" si="69"/>
        <v>225.36</v>
      </c>
    </row>
    <row r="126">
      <c r="A126" s="3"/>
    </row>
    <row r="127">
      <c r="A127" s="3" t="s">
        <v>44</v>
      </c>
      <c r="B127" s="4">
        <v>5.0</v>
      </c>
      <c r="C127" s="3">
        <v>10.0</v>
      </c>
      <c r="D127" s="5">
        <f t="shared" ref="D127:D128" si="70">B127/C127</f>
        <v>0.5</v>
      </c>
      <c r="E127" s="3">
        <v>1.0</v>
      </c>
      <c r="F127" s="5">
        <f t="shared" ref="F127:F128" si="71">D127*E127</f>
        <v>0.5</v>
      </c>
      <c r="G127" s="5">
        <f t="shared" ref="G127:G128" si="72">B127</f>
        <v>5</v>
      </c>
      <c r="H127" s="5">
        <f>10*B127</f>
        <v>50</v>
      </c>
    </row>
    <row r="128">
      <c r="A128" s="3" t="s">
        <v>9</v>
      </c>
      <c r="B128" s="4">
        <v>5.0</v>
      </c>
      <c r="C128" s="3">
        <v>8690.0</v>
      </c>
      <c r="D128" s="5">
        <f t="shared" si="70"/>
        <v>0.0005753739931</v>
      </c>
      <c r="E128" s="3">
        <v>1.0</v>
      </c>
      <c r="F128" s="5">
        <f t="shared" si="71"/>
        <v>0.0005753739931</v>
      </c>
      <c r="G128" s="5">
        <f t="shared" si="72"/>
        <v>5</v>
      </c>
      <c r="H128" s="5">
        <f>B128</f>
        <v>5</v>
      </c>
    </row>
    <row r="129">
      <c r="A129" s="3" t="s">
        <v>45</v>
      </c>
    </row>
    <row r="130">
      <c r="A130" s="3" t="s">
        <v>37</v>
      </c>
    </row>
    <row r="131">
      <c r="A131" s="3" t="s">
        <v>46</v>
      </c>
    </row>
    <row r="132">
      <c r="A132" s="3" t="s">
        <v>47</v>
      </c>
    </row>
    <row r="133">
      <c r="A133" s="3" t="s">
        <v>48</v>
      </c>
    </row>
    <row r="134">
      <c r="A134" s="3" t="s">
        <v>49</v>
      </c>
    </row>
    <row r="135">
      <c r="A135" s="3" t="s">
        <v>50</v>
      </c>
    </row>
    <row r="136">
      <c r="A136" s="6" t="s">
        <v>51</v>
      </c>
      <c r="B136" s="5">
        <f>sum(B127:B135)</f>
        <v>10</v>
      </c>
    </row>
    <row r="138" ht="18.0" customHeight="1">
      <c r="A138" s="3" t="s">
        <v>52</v>
      </c>
      <c r="B138" s="4">
        <v>4.78</v>
      </c>
      <c r="C138" s="3">
        <v>100.0</v>
      </c>
      <c r="D138" s="5">
        <f t="shared" ref="D138:D141" si="73">B138/C138</f>
        <v>0.0478</v>
      </c>
      <c r="E138" s="3">
        <v>1.0</v>
      </c>
      <c r="F138" s="5">
        <f t="shared" ref="F138:F141" si="74">D138*E138</f>
        <v>0.0478</v>
      </c>
      <c r="G138" s="5">
        <f t="shared" ref="G138:G140" si="75">B138</f>
        <v>4.78</v>
      </c>
      <c r="H138" s="5">
        <f t="shared" ref="H138:H139" si="76">B138</f>
        <v>4.78</v>
      </c>
    </row>
    <row r="139">
      <c r="A139" s="3" t="s">
        <v>53</v>
      </c>
      <c r="B139" s="4">
        <v>23.71</v>
      </c>
      <c r="C139" s="3">
        <v>500.0</v>
      </c>
      <c r="D139" s="5">
        <f t="shared" si="73"/>
        <v>0.04742</v>
      </c>
      <c r="E139" s="3">
        <v>1.0</v>
      </c>
      <c r="F139" s="5">
        <f t="shared" si="74"/>
        <v>0.04742</v>
      </c>
      <c r="G139" s="5">
        <f t="shared" si="75"/>
        <v>23.71</v>
      </c>
      <c r="H139" s="5">
        <f t="shared" si="76"/>
        <v>23.71</v>
      </c>
    </row>
    <row r="140">
      <c r="A140" s="3" t="s">
        <v>54</v>
      </c>
      <c r="B140" s="4">
        <v>22.0</v>
      </c>
      <c r="C140" s="3">
        <v>25.0</v>
      </c>
      <c r="D140" s="5">
        <f t="shared" si="73"/>
        <v>0.88</v>
      </c>
      <c r="E140" s="3">
        <v>1.0</v>
      </c>
      <c r="F140" s="5">
        <f t="shared" si="74"/>
        <v>0.88</v>
      </c>
      <c r="G140" s="5">
        <f t="shared" si="75"/>
        <v>22</v>
      </c>
      <c r="H140" s="5">
        <f>4*B140</f>
        <v>88</v>
      </c>
    </row>
    <row r="141">
      <c r="A141" s="3" t="s">
        <v>55</v>
      </c>
      <c r="B141" s="4">
        <v>2.03</v>
      </c>
      <c r="C141" s="3">
        <v>1.0</v>
      </c>
      <c r="D141" s="5">
        <f t="shared" si="73"/>
        <v>2.03</v>
      </c>
      <c r="E141" s="3">
        <v>1.0</v>
      </c>
      <c r="F141" s="5">
        <f t="shared" si="74"/>
        <v>2.03</v>
      </c>
      <c r="G141" s="5">
        <f>10*B141</f>
        <v>20.3</v>
      </c>
      <c r="H141" s="5">
        <f>100*B141</f>
        <v>203</v>
      </c>
    </row>
    <row r="142">
      <c r="A142" s="6" t="s">
        <v>56</v>
      </c>
      <c r="B142" s="5">
        <f>sum(B138:B141)</f>
        <v>52.52</v>
      </c>
      <c r="F142" s="5">
        <f t="shared" ref="F142:H142" si="77">sum(F138:F141)</f>
        <v>3.00522</v>
      </c>
      <c r="G142" s="5">
        <f t="shared" si="77"/>
        <v>70.79</v>
      </c>
      <c r="H142" s="5">
        <f t="shared" si="77"/>
        <v>319.49</v>
      </c>
    </row>
  </sheetData>
  <drawing r:id="rId1"/>
</worksheet>
</file>